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isoo Suh\Downloads\"/>
    </mc:Choice>
  </mc:AlternateContent>
  <xr:revisionPtr revIDLastSave="0" documentId="13_ncr:1_{3C563F4E-6E56-4E5A-B0FB-7B9D73597D6A}" xr6:coauthVersionLast="47" xr6:coauthVersionMax="47" xr10:uidLastSave="{00000000-0000-0000-0000-000000000000}"/>
  <bookViews>
    <workbookView xWindow="9120" yWindow="975" windowWidth="19185" windowHeight="10065" xr2:uid="{00000000-000D-0000-FFFF-FFFF00000000}"/>
  </bookViews>
  <sheets>
    <sheet name="Immersive Setup data calculator" sheetId="1" r:id="rId1"/>
    <sheet name="Resolu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WptWRAnfDYsnFK6q4obPqLuJxMw=="/>
    </ext>
  </extLst>
</workbook>
</file>

<file path=xl/calcChain.xml><?xml version="1.0" encoding="utf-8"?>
<calcChain xmlns="http://schemas.openxmlformats.org/spreadsheetml/2006/main">
  <c r="F32" i="1" l="1"/>
  <c r="E45" i="1" s="1"/>
  <c r="D4" i="2"/>
  <c r="C48" i="1"/>
  <c r="E47" i="1"/>
  <c r="C47" i="1"/>
  <c r="C46" i="1"/>
  <c r="C44" i="1"/>
  <c r="F44" i="1" s="1"/>
  <c r="G36" i="1"/>
  <c r="C41" i="1" s="1"/>
  <c r="E48" i="1" l="1"/>
  <c r="F41" i="1"/>
  <c r="G37" i="1"/>
  <c r="F37" i="1"/>
  <c r="C37" i="1"/>
  <c r="D37" i="1"/>
  <c r="D44" i="1"/>
  <c r="E44" i="1"/>
  <c r="D33" i="1" l="1"/>
  <c r="F33" i="1"/>
  <c r="C45" i="1"/>
  <c r="F46" i="1"/>
  <c r="C43" i="1"/>
  <c r="D43" i="1"/>
  <c r="D40" i="1" s="1"/>
  <c r="F43" i="1" l="1"/>
  <c r="F39" i="1" s="1"/>
  <c r="E40" i="1" s="1"/>
  <c r="C40" i="1"/>
  <c r="D39" i="1" s="1"/>
  <c r="E43" i="1"/>
  <c r="E39" i="1" s="1"/>
</calcChain>
</file>

<file path=xl/sharedStrings.xml><?xml version="1.0" encoding="utf-8"?>
<sst xmlns="http://schemas.openxmlformats.org/spreadsheetml/2006/main" count="75" uniqueCount="65">
  <si>
    <t>Immersive setup data calculator</t>
  </si>
  <si>
    <t>Tpye of immersive wall: 3 walls, side wall: single projector, Center wall: two projectors.</t>
  </si>
  <si>
    <t xml:space="preserve"> Key-in Yellow column data: </t>
  </si>
  <si>
    <t>a. Signal source resolution</t>
  </si>
  <si>
    <t>b. Projector native resolution</t>
  </si>
  <si>
    <t>c. Wall dimension (cm)</t>
  </si>
  <si>
    <t>d. change P2/P3 overlap pixel to let image height reach required dimension.</t>
  </si>
  <si>
    <t xml:space="preserve">e. Check projector image size H&amp;V. The image H size should reach the size in side wall. If not, </t>
  </si>
  <si>
    <t xml:space="preserve"> increase overlap to let projector image size H ≥ side wall dimension and V ≥ required image height.</t>
  </si>
  <si>
    <t xml:space="preserve"> After finish the above procedures, user will get  [Overlap Setting] value for each projectors as indicated in red.</t>
  </si>
  <si>
    <t xml:space="preserve"> All projectors are installed at the same throw distance with the same image size to get uniform brightness.</t>
  </si>
  <si>
    <t xml:space="preserve"> For single projector, user needs to align image to match each wall size in both H&amp;V dimensions.</t>
  </si>
  <si>
    <t xml:space="preserve"> For center wall dual projectors, to align the projector with overlap number based on the overlap grid #.</t>
  </si>
  <si>
    <t>Video wall setting: Zoom: H=4, V=1 for all projectors. PAN: P1: H=1, P2: H=2, P3: H=3, P4: H=4, V=1 for all.</t>
  </si>
  <si>
    <t>Overlap Setting value: based on the calculation in RED.</t>
  </si>
  <si>
    <t xml:space="preserve"> Below is the example: </t>
  </si>
  <si>
    <t>a. Signal source resolution: 3840*1200</t>
  </si>
  <si>
    <t>c. Wall dimension (cm): W1=2.5m, W2= 6m, W3=2.5m</t>
  </si>
  <si>
    <t>b. Projector resolution: 1920*1200</t>
  </si>
  <si>
    <t>d. Overlap grid No. = 20 (Overlap pixel= 640)</t>
  </si>
  <si>
    <t>e. Each projector original size after installation: 3.6mx2.25m</t>
  </si>
  <si>
    <t>f. Projector image size after alignment: P1=2.5mx2.25m, P2: 3.6mx2.25m, P3: 3.6mx2.25m, P4=3.6mx2.25m</t>
  </si>
  <si>
    <t>g. Final Pixel pitch= 3.15mm, Ideal watching distance: 3.15m</t>
  </si>
  <si>
    <t>H</t>
  </si>
  <si>
    <t>V</t>
  </si>
  <si>
    <t>Signal source</t>
  </si>
  <si>
    <t>Projector resolution</t>
  </si>
  <si>
    <t>Each grid=32 pixels</t>
  </si>
  <si>
    <t>P2/P3 overlap</t>
  </si>
  <si>
    <t>Grid #</t>
  </si>
  <si>
    <t>Overlap pixels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</si>
  <si>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</si>
  <si>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Projector image size</t>
  </si>
  <si>
    <t>Horizontal (cm)</t>
  </si>
  <si>
    <t>Vertical (cm)</t>
  </si>
  <si>
    <t>Wall-1</t>
  </si>
  <si>
    <t>Wall-2</t>
  </si>
  <si>
    <t>Wall-3</t>
  </si>
  <si>
    <t>Total</t>
  </si>
  <si>
    <r>
      <rPr>
        <b/>
        <sz val="11"/>
        <color rgb="FF0000FF"/>
        <rFont val="Arial"/>
        <family val="2"/>
      </rPr>
      <t xml:space="preserve">Wall width </t>
    </r>
    <r>
      <rPr>
        <b/>
        <sz val="11"/>
        <color rgb="FFFF0000"/>
        <rFont val="Arial"/>
        <family val="2"/>
      </rPr>
      <t>(cm)</t>
    </r>
  </si>
  <si>
    <t>Cropping Pixel for each wall</t>
  </si>
  <si>
    <t>Video Wall overlap setting value</t>
  </si>
  <si>
    <t>Projector-1</t>
  </si>
  <si>
    <t>Projector-2</t>
  </si>
  <si>
    <t>Projector-3</t>
  </si>
  <si>
    <t>Projector-4</t>
  </si>
  <si>
    <t>LH edge</t>
  </si>
  <si>
    <t>RH edge</t>
  </si>
  <si>
    <t>Pixel pitch (mm/Pixel)</t>
  </si>
  <si>
    <t>Ideal watching distance (M)</t>
  </si>
  <si>
    <t>Coordinate for each projector</t>
  </si>
  <si>
    <t>Zoom split point</t>
  </si>
  <si>
    <t>Source resolution (H)</t>
  </si>
  <si>
    <t>Overlap pixel (H)</t>
  </si>
  <si>
    <t>Ratio</t>
  </si>
  <si>
    <t>Source resolution (V)</t>
  </si>
  <si>
    <t>Qty of projector (H)</t>
  </si>
  <si>
    <t>Projector resolution (H)</t>
  </si>
  <si>
    <t>Center wall</t>
  </si>
  <si>
    <t>Projector resolution (V)</t>
  </si>
  <si>
    <t>Screen height</t>
  </si>
  <si>
    <t>Projector resolu. (H)</t>
  </si>
  <si>
    <t>Screen width</t>
  </si>
  <si>
    <t>(m)</t>
  </si>
  <si>
    <t>Projector resolu.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</si>
</sst>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%"/>
  </numFmts>
  <fonts count="15" x14ac:knownFonts="1">
    <font>
      <sz val="10"/>
      <color theme="1"/>
      <name val="Calibri"/>
      <scheme val="minor"/>
    </font>
    <font>
      <sz val="11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8"/>
      <color theme="1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1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Microsoft JhengHei"/>
      <family val="2"/>
    </font>
    <font>
      <b/>
      <u/>
      <sz val="11"/>
      <color theme="1"/>
      <name val="Arial"/>
      <family val="2"/>
    </font>
    <font>
      <sz val="10"/>
      <color rgb="FFFF0000"/>
      <name val="Microsoft JhengHei"/>
      <family val="2"/>
    </font>
    <font>
      <b/>
      <sz val="10"/>
      <color theme="4"/>
      <name val="Microsoft JhengHei"/>
      <family val="2"/>
    </font>
    <font>
      <sz val="10"/>
      <color theme="4"/>
      <name val="Microsoft JhengHe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3" borderId="12" xfId="0" applyNumberFormat="1" applyFont="1" applyFill="1" applyBorder="1" applyAlignment="1">
      <alignment horizontal="center" vertical="center" wrapText="1"/>
    </xf>
    <xf numFmtId="1" fontId="1" fillId="5" borderId="14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  <xf numFmtId="1" fontId="8" fillId="5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 wrapText="1"/>
    </xf>
    <xf numFmtId="1" fontId="8" fillId="4" borderId="19" xfId="0" applyNumberFormat="1" applyFont="1" applyFill="1" applyBorder="1" applyAlignment="1">
      <alignment horizontal="center" vertical="center" wrapText="1"/>
    </xf>
    <xf numFmtId="1" fontId="8" fillId="4" borderId="20" xfId="0" applyNumberFormat="1" applyFont="1" applyFill="1" applyBorder="1" applyAlignment="1">
      <alignment horizontal="center" vertical="center" wrapText="1"/>
    </xf>
    <xf numFmtId="1" fontId="8" fillId="5" borderId="17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2" fontId="9" fillId="6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2" fontId="10" fillId="2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2" fillId="0" borderId="23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165" fontId="12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" fontId="5" fillId="0" borderId="4" xfId="0" applyNumberFormat="1" applyFont="1" applyBorder="1" applyAlignment="1">
      <alignment horizontal="center" wrapText="1"/>
    </xf>
    <xf numFmtId="0" fontId="6" fillId="0" borderId="5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1" fillId="2" borderId="11" xfId="0" applyFont="1" applyFill="1" applyBorder="1" applyAlignment="1">
      <alignment horizontal="center" vertical="center" wrapText="1"/>
    </xf>
    <xf numFmtId="0" fontId="6" fillId="0" borderId="13" xfId="0" applyFont="1" applyBorder="1"/>
    <xf numFmtId="1" fontId="1" fillId="4" borderId="11" xfId="0" applyNumberFormat="1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6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390525</xdr:colOff>
      <xdr:row>42</xdr:row>
      <xdr:rowOff>19050</xdr:rowOff>
    </xdr:from>
    <xdr:ext cx="828675" cy="2952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936425" y="3637125"/>
          <a:ext cx="8191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RH Edge</a:t>
          </a:r>
          <a:endParaRPr sz="1400"/>
        </a:p>
      </xdr:txBody>
    </xdr:sp>
    <xdr:clientData fLocksWithSheet="0"/>
  </xdr:oneCellAnchor>
  <xdr:oneCellAnchor>
    <xdr:from>
      <xdr:col>4</xdr:col>
      <xdr:colOff>371475</xdr:colOff>
      <xdr:row>42</xdr:row>
      <xdr:rowOff>19050</xdr:rowOff>
    </xdr:from>
    <xdr:ext cx="828675" cy="2952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36425" y="3637125"/>
          <a:ext cx="8191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LH Edge</a:t>
          </a:r>
          <a:endParaRPr sz="1400"/>
        </a:p>
      </xdr:txBody>
    </xdr:sp>
    <xdr:clientData fLocksWithSheet="0"/>
  </xdr:oneCellAnchor>
  <xdr:oneCellAnchor>
    <xdr:from>
      <xdr:col>5</xdr:col>
      <xdr:colOff>409575</xdr:colOff>
      <xdr:row>42</xdr:row>
      <xdr:rowOff>19050</xdr:rowOff>
    </xdr:from>
    <xdr:ext cx="828675" cy="2952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936425" y="3637125"/>
          <a:ext cx="81915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LH Edge</a:t>
          </a:r>
          <a:endParaRPr sz="1400"/>
        </a:p>
      </xdr:txBody>
    </xdr:sp>
    <xdr:clientData fLocksWithSheet="0"/>
  </xdr:oneCellAnchor>
  <xdr:oneCellAnchor>
    <xdr:from>
      <xdr:col>1</xdr:col>
      <xdr:colOff>542925</xdr:colOff>
      <xdr:row>2</xdr:row>
      <xdr:rowOff>66675</xdr:rowOff>
    </xdr:from>
    <xdr:ext cx="3905250" cy="2095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topLeftCell="A39" workbookViewId="0">
      <selection activeCell="B1" sqref="B1:F1"/>
    </sheetView>
  </sheetViews>
  <sheetFormatPr defaultColWidth="14.42578125" defaultRowHeight="15" customHeight="1" x14ac:dyDescent="0.2"/>
  <cols>
    <col min="1" max="1" width="9.140625" customWidth="1"/>
    <col min="2" max="2" width="23.5703125" customWidth="1"/>
    <col min="3" max="7" width="16.85546875" customWidth="1"/>
    <col min="8" max="8" width="13.7109375" customWidth="1"/>
    <col min="9" max="26" width="8.7109375" customWidth="1"/>
  </cols>
  <sheetData>
    <row r="1" spans="1:26" ht="30.75" customHeight="1" x14ac:dyDescent="0.2">
      <c r="A1" s="1"/>
      <c r="B1" s="72" t="s">
        <v>0</v>
      </c>
      <c r="C1" s="73"/>
      <c r="D1" s="73"/>
      <c r="E1" s="73"/>
      <c r="F1" s="7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.75" customHeight="1" x14ac:dyDescent="0.2">
      <c r="A2" s="3">
        <v>1</v>
      </c>
      <c r="B2" s="74" t="s">
        <v>1</v>
      </c>
      <c r="C2" s="73"/>
      <c r="D2" s="73"/>
      <c r="E2" s="73"/>
      <c r="F2" s="73"/>
      <c r="G2" s="7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 x14ac:dyDescent="0.2">
      <c r="A3" s="1"/>
      <c r="B3" s="74"/>
      <c r="C3" s="73"/>
      <c r="D3" s="73"/>
      <c r="E3" s="73"/>
      <c r="F3" s="73"/>
      <c r="G3" s="7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2">
      <c r="A4" s="1"/>
      <c r="B4" s="74"/>
      <c r="C4" s="73"/>
      <c r="D4" s="73"/>
      <c r="E4" s="73"/>
      <c r="F4" s="73"/>
      <c r="G4" s="7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 x14ac:dyDescent="0.2">
      <c r="A5" s="1"/>
      <c r="B5" s="74"/>
      <c r="C5" s="73"/>
      <c r="D5" s="73"/>
      <c r="E5" s="73"/>
      <c r="F5" s="73"/>
      <c r="G5" s="7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 x14ac:dyDescent="0.2">
      <c r="A6" s="1"/>
      <c r="B6" s="74"/>
      <c r="C6" s="73"/>
      <c r="D6" s="73"/>
      <c r="E6" s="73"/>
      <c r="F6" s="73"/>
      <c r="G6" s="7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 x14ac:dyDescent="0.2">
      <c r="A7" s="1"/>
      <c r="B7" s="74"/>
      <c r="C7" s="73"/>
      <c r="D7" s="73"/>
      <c r="E7" s="73"/>
      <c r="F7" s="73"/>
      <c r="G7" s="7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 x14ac:dyDescent="0.2">
      <c r="A8" s="1"/>
      <c r="B8" s="74"/>
      <c r="C8" s="73"/>
      <c r="D8" s="73"/>
      <c r="E8" s="73"/>
      <c r="F8" s="73"/>
      <c r="G8" s="7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 x14ac:dyDescent="0.2">
      <c r="A9" s="1"/>
      <c r="B9" s="76"/>
      <c r="C9" s="73"/>
      <c r="D9" s="73"/>
      <c r="E9" s="73"/>
      <c r="F9" s="73"/>
      <c r="G9" s="7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 x14ac:dyDescent="0.2">
      <c r="A10" s="1"/>
      <c r="B10" s="76"/>
      <c r="C10" s="73"/>
      <c r="D10" s="73"/>
      <c r="E10" s="73"/>
      <c r="F10" s="73"/>
      <c r="G10" s="7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 x14ac:dyDescent="0.2">
      <c r="A11" s="1">
        <v>2</v>
      </c>
      <c r="B11" s="75" t="s">
        <v>2</v>
      </c>
      <c r="C11" s="73"/>
      <c r="D11" s="73"/>
      <c r="E11" s="73"/>
      <c r="F11" s="73"/>
      <c r="G11" s="7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 x14ac:dyDescent="0.2">
      <c r="A12" s="1"/>
      <c r="B12" s="75" t="s">
        <v>3</v>
      </c>
      <c r="C12" s="73"/>
      <c r="D12" s="75" t="s">
        <v>4</v>
      </c>
      <c r="E12" s="73"/>
      <c r="F12" s="1"/>
      <c r="G12" s="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 x14ac:dyDescent="0.2">
      <c r="A13" s="1"/>
      <c r="B13" s="75" t="s">
        <v>5</v>
      </c>
      <c r="C13" s="73"/>
      <c r="D13" s="75"/>
      <c r="E13" s="73"/>
      <c r="F13" s="75"/>
      <c r="G13" s="7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 x14ac:dyDescent="0.2">
      <c r="A14" s="1"/>
      <c r="B14" s="78" t="s">
        <v>6</v>
      </c>
      <c r="C14" s="73"/>
      <c r="D14" s="73"/>
      <c r="E14" s="73"/>
      <c r="F14" s="73"/>
      <c r="G14" s="7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 x14ac:dyDescent="0.2">
      <c r="A15" s="1"/>
      <c r="B15" s="78" t="s">
        <v>7</v>
      </c>
      <c r="C15" s="73"/>
      <c r="D15" s="73"/>
      <c r="E15" s="73"/>
      <c r="F15" s="73"/>
      <c r="G15" s="7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 x14ac:dyDescent="0.2">
      <c r="A16" s="1"/>
      <c r="B16" s="78" t="s">
        <v>8</v>
      </c>
      <c r="C16" s="73"/>
      <c r="D16" s="73"/>
      <c r="E16" s="73"/>
      <c r="F16" s="73"/>
      <c r="G16" s="7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 x14ac:dyDescent="0.2">
      <c r="A17" s="1">
        <v>3</v>
      </c>
      <c r="B17" s="75" t="s">
        <v>9</v>
      </c>
      <c r="C17" s="73"/>
      <c r="D17" s="73"/>
      <c r="E17" s="73"/>
      <c r="F17" s="73"/>
      <c r="G17" s="7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 x14ac:dyDescent="0.2">
      <c r="A18" s="1">
        <v>4</v>
      </c>
      <c r="B18" s="4" t="s">
        <v>10</v>
      </c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 x14ac:dyDescent="0.2">
      <c r="A19" s="1">
        <v>5</v>
      </c>
      <c r="B19" s="75" t="s">
        <v>11</v>
      </c>
      <c r="C19" s="73"/>
      <c r="D19" s="73"/>
      <c r="E19" s="73"/>
      <c r="F19" s="73"/>
      <c r="G19" s="7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 x14ac:dyDescent="0.2">
      <c r="A20" s="1">
        <v>6</v>
      </c>
      <c r="B20" s="75" t="s">
        <v>12</v>
      </c>
      <c r="C20" s="73"/>
      <c r="D20" s="73"/>
      <c r="E20" s="73"/>
      <c r="F20" s="73"/>
      <c r="G20" s="7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 x14ac:dyDescent="0.2">
      <c r="A21" s="1"/>
      <c r="B21" s="4" t="s">
        <v>13</v>
      </c>
      <c r="C21" s="4"/>
      <c r="D21" s="4"/>
      <c r="E21" s="4"/>
      <c r="F21" s="4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 x14ac:dyDescent="0.2">
      <c r="A22" s="1"/>
      <c r="B22" s="5" t="s">
        <v>14</v>
      </c>
      <c r="C22" s="5"/>
      <c r="D22" s="5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 x14ac:dyDescent="0.2">
      <c r="A23" s="1">
        <v>7</v>
      </c>
      <c r="B23" s="75" t="s">
        <v>15</v>
      </c>
      <c r="C23" s="73"/>
      <c r="D23" s="73"/>
      <c r="E23" s="73"/>
      <c r="F23" s="73"/>
      <c r="G23" s="7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 x14ac:dyDescent="0.2">
      <c r="A24" s="1"/>
      <c r="B24" s="4" t="s">
        <v>16</v>
      </c>
      <c r="C24" s="4"/>
      <c r="D24" s="4" t="s">
        <v>17</v>
      </c>
      <c r="E24" s="4"/>
      <c r="F24" s="4"/>
      <c r="G24" s="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 x14ac:dyDescent="0.2">
      <c r="A25" s="1"/>
      <c r="B25" s="4" t="s">
        <v>18</v>
      </c>
      <c r="C25" s="4"/>
      <c r="D25" s="4" t="s">
        <v>19</v>
      </c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 x14ac:dyDescent="0.2">
      <c r="A26" s="1"/>
      <c r="B26" s="4" t="s">
        <v>20</v>
      </c>
      <c r="C26" s="4"/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 x14ac:dyDescent="0.2">
      <c r="A27" s="1"/>
      <c r="B27" s="4" t="s">
        <v>21</v>
      </c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 x14ac:dyDescent="0.2">
      <c r="A28" s="1"/>
      <c r="B28" s="4" t="s">
        <v>22</v>
      </c>
      <c r="C28" s="4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 x14ac:dyDescent="0.2">
      <c r="A29" s="1"/>
      <c r="B29" s="1"/>
      <c r="C29" s="6" t="s">
        <v>23</v>
      </c>
      <c r="D29" s="6" t="s">
        <v>24</v>
      </c>
      <c r="E29" s="1"/>
      <c r="F29" s="1"/>
      <c r="G29" s="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 customHeight="1" x14ac:dyDescent="0.2">
      <c r="A30" s="1"/>
      <c r="B30" s="7" t="s">
        <v>25</v>
      </c>
      <c r="C30" s="8">
        <v>3840</v>
      </c>
      <c r="D30" s="9">
        <v>1200</v>
      </c>
      <c r="E30" s="3"/>
      <c r="F30" s="3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 customHeight="1" x14ac:dyDescent="0.25">
      <c r="A31" s="1"/>
      <c r="B31" s="7" t="s">
        <v>26</v>
      </c>
      <c r="C31" s="11">
        <v>1920</v>
      </c>
      <c r="D31" s="12">
        <v>1200</v>
      </c>
      <c r="E31" s="79" t="s">
        <v>27</v>
      </c>
      <c r="F31" s="80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 x14ac:dyDescent="0.2">
      <c r="A32" s="1"/>
      <c r="B32" s="7" t="s">
        <v>28</v>
      </c>
      <c r="C32" s="14" t="s">
        <v>29</v>
      </c>
      <c r="D32" s="11">
        <v>20</v>
      </c>
      <c r="E32" s="15" t="s">
        <v>30</v>
      </c>
      <c r="F32" s="16">
        <f>D32*32</f>
        <v>640</v>
      </c>
      <c r="G32" s="13"/>
      <c r="H32" s="3" t="s">
        <v>31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 x14ac:dyDescent="0.2">
      <c r="A33" s="1"/>
      <c r="B33" s="17" t="s">
        <v>32</v>
      </c>
      <c r="C33" s="18" t="s">
        <v>33</v>
      </c>
      <c r="D33" s="19">
        <f>E48/D31*C31</f>
        <v>360</v>
      </c>
      <c r="E33" s="18" t="s">
        <v>34</v>
      </c>
      <c r="F33" s="20">
        <f>E48</f>
        <v>225</v>
      </c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 x14ac:dyDescent="0.2">
      <c r="A35" s="1"/>
      <c r="B35" s="21"/>
      <c r="C35" s="22" t="s">
        <v>35</v>
      </c>
      <c r="D35" s="81" t="s">
        <v>36</v>
      </c>
      <c r="E35" s="82"/>
      <c r="F35" s="23" t="s">
        <v>37</v>
      </c>
      <c r="G35" s="24" t="s">
        <v>38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 x14ac:dyDescent="0.2">
      <c r="A36" s="1"/>
      <c r="B36" s="25" t="s">
        <v>39</v>
      </c>
      <c r="C36" s="26">
        <v>250</v>
      </c>
      <c r="D36" s="83">
        <v>600</v>
      </c>
      <c r="E36" s="84"/>
      <c r="F36" s="27">
        <v>360</v>
      </c>
      <c r="G36" s="28">
        <f>SUM(C36:F36)</f>
        <v>1210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 customHeight="1" x14ac:dyDescent="0.2">
      <c r="A37" s="1"/>
      <c r="B37" s="29" t="s">
        <v>40</v>
      </c>
      <c r="C37" s="30">
        <f t="shared" ref="C37:D37" si="0">1/$C$41*C36*10</f>
        <v>793.38842975206614</v>
      </c>
      <c r="D37" s="85">
        <f t="shared" si="0"/>
        <v>1904.1322314049589</v>
      </c>
      <c r="E37" s="84"/>
      <c r="F37" s="31">
        <f t="shared" ref="F37:G37" si="1">1/$C$41*F36*10</f>
        <v>1142.4793388429753</v>
      </c>
      <c r="G37" s="28">
        <f t="shared" si="1"/>
        <v>3840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 customHeight="1" x14ac:dyDescent="0.2">
      <c r="A38" s="1"/>
      <c r="B38" s="25" t="s">
        <v>41</v>
      </c>
      <c r="C38" s="32" t="s">
        <v>42</v>
      </c>
      <c r="D38" s="33" t="s">
        <v>43</v>
      </c>
      <c r="E38" s="34" t="s">
        <v>44</v>
      </c>
      <c r="F38" s="35" t="s">
        <v>45</v>
      </c>
      <c r="G38" s="36">
        <v>4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5.25" customHeight="1" x14ac:dyDescent="0.2">
      <c r="A39" s="1"/>
      <c r="B39" s="25" t="s">
        <v>46</v>
      </c>
      <c r="C39" s="37">
        <v>0</v>
      </c>
      <c r="D39" s="38">
        <f>-C40</f>
        <v>166.61157024793386</v>
      </c>
      <c r="E39" s="39">
        <f t="shared" ref="E39:F39" si="2">E44-E43</f>
        <v>364.95867768595053</v>
      </c>
      <c r="F39" s="40">
        <f t="shared" si="2"/>
        <v>182.47933884297481</v>
      </c>
      <c r="G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5.25" customHeight="1" x14ac:dyDescent="0.2">
      <c r="A40" s="1"/>
      <c r="B40" s="41" t="s">
        <v>47</v>
      </c>
      <c r="C40" s="42">
        <f>C43-C44</f>
        <v>-166.61157024793386</v>
      </c>
      <c r="D40" s="43">
        <f>D44-D43</f>
        <v>-15.867768595041525</v>
      </c>
      <c r="E40" s="44">
        <f>-F39</f>
        <v>-182.47933884297481</v>
      </c>
      <c r="F40" s="45">
        <v>0</v>
      </c>
      <c r="G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5.25" customHeight="1" x14ac:dyDescent="0.2">
      <c r="A41" s="1"/>
      <c r="B41" s="46" t="s">
        <v>48</v>
      </c>
      <c r="C41" s="47">
        <f>G36*10/C30</f>
        <v>3.1510416666666665</v>
      </c>
      <c r="D41" s="86" t="s">
        <v>49</v>
      </c>
      <c r="E41" s="87"/>
      <c r="F41" s="48">
        <f>C41</f>
        <v>3.1510416666666665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5.25" customHeight="1" x14ac:dyDescent="0.2">
      <c r="A42" s="1"/>
      <c r="B42" s="49"/>
      <c r="C42" s="50" t="s">
        <v>42</v>
      </c>
      <c r="D42" s="51" t="s">
        <v>43</v>
      </c>
      <c r="E42" s="50" t="s">
        <v>44</v>
      </c>
      <c r="F42" s="51" t="s">
        <v>45</v>
      </c>
      <c r="G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5.25" customHeight="1" x14ac:dyDescent="0.2">
      <c r="A43" s="1"/>
      <c r="B43" s="52" t="s">
        <v>50</v>
      </c>
      <c r="C43" s="53">
        <f>C37</f>
        <v>793.38842975206614</v>
      </c>
      <c r="D43" s="54">
        <f>C37+D37/2+F32/2*F46</f>
        <v>1935.8677685950415</v>
      </c>
      <c r="E43" s="54">
        <f>C43+D37/2-F32/2*F46</f>
        <v>1555.0413223140495</v>
      </c>
      <c r="F43" s="54">
        <f>C43+D37</f>
        <v>2697.5206611570252</v>
      </c>
      <c r="G43" s="5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5.25" customHeight="1" x14ac:dyDescent="0.2">
      <c r="A44" s="1"/>
      <c r="B44" s="52" t="s">
        <v>51</v>
      </c>
      <c r="C44" s="53">
        <f>C30/G38</f>
        <v>960</v>
      </c>
      <c r="D44" s="53">
        <f>C44*2</f>
        <v>1920</v>
      </c>
      <c r="E44" s="53">
        <f>C44*2</f>
        <v>1920</v>
      </c>
      <c r="F44" s="53">
        <f>C44*3</f>
        <v>2880</v>
      </c>
      <c r="G44" s="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5.25" customHeight="1" x14ac:dyDescent="0.2">
      <c r="A45" s="1"/>
      <c r="B45" s="56" t="s">
        <v>52</v>
      </c>
      <c r="C45" s="57">
        <f>D37</f>
        <v>1904.1322314049589</v>
      </c>
      <c r="D45" s="56" t="s">
        <v>53</v>
      </c>
      <c r="E45" s="56">
        <f>F32</f>
        <v>640</v>
      </c>
      <c r="F45" s="53" t="s">
        <v>54</v>
      </c>
      <c r="G45" s="1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5.25" customHeight="1" x14ac:dyDescent="0.2">
      <c r="A46" s="1"/>
      <c r="B46" s="56" t="s">
        <v>55</v>
      </c>
      <c r="C46" s="56">
        <f>D31</f>
        <v>1200</v>
      </c>
      <c r="D46" s="56" t="s">
        <v>56</v>
      </c>
      <c r="E46" s="56">
        <v>2</v>
      </c>
      <c r="F46" s="58">
        <f>D37/(C31*2-F32)</f>
        <v>0.59504132231404971</v>
      </c>
      <c r="G46" s="1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5.25" customHeight="1" x14ac:dyDescent="0.2">
      <c r="A47" s="1"/>
      <c r="B47" s="56" t="s">
        <v>57</v>
      </c>
      <c r="C47" s="56">
        <f>C31</f>
        <v>1920</v>
      </c>
      <c r="D47" s="56" t="s">
        <v>58</v>
      </c>
      <c r="E47" s="57">
        <f>D36</f>
        <v>600</v>
      </c>
      <c r="F47" s="56"/>
      <c r="G47" s="1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5.25" customHeight="1" x14ac:dyDescent="0.2">
      <c r="A48" s="1"/>
      <c r="B48" s="56" t="s">
        <v>59</v>
      </c>
      <c r="C48" s="56">
        <f>D31</f>
        <v>1200</v>
      </c>
      <c r="D48" s="56" t="s">
        <v>60</v>
      </c>
      <c r="E48" s="57">
        <f>E47/(C47*E46-E45)*C48</f>
        <v>225</v>
      </c>
      <c r="F48" s="56"/>
      <c r="G48" s="1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5.25" customHeight="1" x14ac:dyDescent="0.2">
      <c r="A49" s="1"/>
      <c r="B49" s="1"/>
      <c r="C49" s="1"/>
      <c r="D49" s="1"/>
      <c r="E49" s="1"/>
      <c r="F49" s="1"/>
      <c r="G49" s="1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5.25" customHeight="1" x14ac:dyDescent="0.2">
      <c r="A50" s="1"/>
      <c r="B50" s="1"/>
      <c r="C50" s="1"/>
      <c r="D50" s="1"/>
      <c r="E50" s="1"/>
      <c r="F50" s="1"/>
      <c r="G50" s="1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 x14ac:dyDescent="0.2">
      <c r="A51" s="1"/>
      <c r="B51" s="1"/>
      <c r="C51" s="1"/>
      <c r="D51" s="1"/>
      <c r="E51" s="1"/>
      <c r="F51" s="1"/>
      <c r="G51" s="13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 x14ac:dyDescent="0.2">
      <c r="A52" s="1"/>
      <c r="B52" s="1"/>
      <c r="C52" s="1"/>
      <c r="D52" s="1"/>
      <c r="E52" s="1"/>
      <c r="F52" s="1"/>
      <c r="G52" s="1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 x14ac:dyDescent="0.2">
      <c r="A53" s="1"/>
      <c r="B53" s="1"/>
      <c r="C53" s="1"/>
      <c r="D53" s="1"/>
      <c r="E53" s="1"/>
      <c r="F53" s="1"/>
      <c r="G53" s="1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 x14ac:dyDescent="0.2">
      <c r="A54" s="1"/>
      <c r="B54" s="1"/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 x14ac:dyDescent="0.2">
      <c r="A55" s="1"/>
      <c r="B55" s="1"/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 x14ac:dyDescent="0.2">
      <c r="A56" s="1"/>
      <c r="B56" s="1"/>
      <c r="C56" s="10"/>
      <c r="D56" s="10"/>
      <c r="E56" s="10"/>
      <c r="F56" s="10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.75" customHeight="1" x14ac:dyDescent="0.2">
      <c r="A57" s="1"/>
      <c r="B57" s="1"/>
      <c r="C57" s="10"/>
      <c r="D57" s="10"/>
      <c r="E57" s="10"/>
      <c r="F57" s="10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">
      <c r="A59" s="1"/>
      <c r="B59" s="77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.75" customHeight="1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.75" customHeight="1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.75" customHeight="1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.75" customHeight="1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.75" customHeight="1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.75" customHeight="1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algorithmName="SHA-512" hashValue="RKIH2mxcV/gds3fEZSQxUFQhsusz+0Wv9oQitsZ8Ry/h+pfo5yGX31C0U6AI57/E9cpDm9mHrsSdY/UR0L2jxQ==" saltValue="xeAPUec9lO+4H9HhpY49ag==" spinCount="100000" sheet="1"/>
  <protectedRanges>
    <protectedRange sqref="C30:D31" name="範圍1"/>
    <protectedRange sqref="D32" name="範圍2"/>
    <protectedRange sqref="C36:F36" name="範圍3"/>
  </protectedRanges>
  <mergeCells count="29">
    <mergeCell ref="B59:C59"/>
    <mergeCell ref="B14:G14"/>
    <mergeCell ref="B15:G15"/>
    <mergeCell ref="B16:G16"/>
    <mergeCell ref="B17:G17"/>
    <mergeCell ref="B19:G19"/>
    <mergeCell ref="B20:G20"/>
    <mergeCell ref="B23:G23"/>
    <mergeCell ref="E31:F31"/>
    <mergeCell ref="D35:E35"/>
    <mergeCell ref="D36:E36"/>
    <mergeCell ref="D37:E37"/>
    <mergeCell ref="D41:E41"/>
    <mergeCell ref="B6:G6"/>
    <mergeCell ref="B7:G7"/>
    <mergeCell ref="D13:E13"/>
    <mergeCell ref="F13:G13"/>
    <mergeCell ref="B8:G8"/>
    <mergeCell ref="B9:G9"/>
    <mergeCell ref="B10:G10"/>
    <mergeCell ref="B11:G11"/>
    <mergeCell ref="B12:C12"/>
    <mergeCell ref="D12:E12"/>
    <mergeCell ref="B13:C13"/>
    <mergeCell ref="B1:F1"/>
    <mergeCell ref="B2:G2"/>
    <mergeCell ref="B3:G3"/>
    <mergeCell ref="B4:G4"/>
    <mergeCell ref="B5:G5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>
      <selection activeCell="B1" sqref="B1:F1"/>
    </sheetView>
  </sheetViews>
  <sheetFormatPr defaultColWidth="14.42578125" defaultRowHeight="15" customHeight="1" x14ac:dyDescent="0.2"/>
  <cols>
    <col min="1" max="1" width="19.7109375" customWidth="1"/>
    <col min="2" max="2" width="10.7109375" customWidth="1"/>
    <col min="3" max="3" width="17.7109375" customWidth="1"/>
    <col min="4" max="26" width="8.7109375" customWidth="1"/>
  </cols>
  <sheetData>
    <row r="1" spans="1:5" ht="27.75" customHeight="1" x14ac:dyDescent="0.2">
      <c r="A1" s="59" t="s">
        <v>52</v>
      </c>
      <c r="B1" s="60">
        <v>1829</v>
      </c>
      <c r="C1" s="59" t="s">
        <v>53</v>
      </c>
      <c r="D1" s="60">
        <v>1440</v>
      </c>
    </row>
    <row r="2" spans="1:5" ht="27.75" customHeight="1" x14ac:dyDescent="0.2">
      <c r="A2" s="59" t="s">
        <v>55</v>
      </c>
      <c r="B2" s="60">
        <v>1200</v>
      </c>
      <c r="C2" s="59" t="s">
        <v>56</v>
      </c>
      <c r="D2" s="60">
        <v>2</v>
      </c>
    </row>
    <row r="3" spans="1:5" ht="27.75" customHeight="1" x14ac:dyDescent="0.2">
      <c r="A3" s="59" t="s">
        <v>61</v>
      </c>
      <c r="B3" s="60">
        <v>1920</v>
      </c>
      <c r="C3" s="59" t="s">
        <v>62</v>
      </c>
      <c r="D3" s="61">
        <v>5</v>
      </c>
      <c r="E3" s="62" t="s">
        <v>63</v>
      </c>
    </row>
    <row r="4" spans="1:5" ht="27.75" customHeight="1" x14ac:dyDescent="0.2">
      <c r="A4" s="59" t="s">
        <v>64</v>
      </c>
      <c r="B4" s="60">
        <v>1200</v>
      </c>
      <c r="C4" s="59" t="s">
        <v>60</v>
      </c>
      <c r="D4" s="63">
        <f>D3/(B3*D2-D1)*B4</f>
        <v>2.5</v>
      </c>
      <c r="E4" s="62" t="s">
        <v>63</v>
      </c>
    </row>
    <row r="5" spans="1:5" ht="27.75" customHeight="1" x14ac:dyDescent="0.25">
      <c r="A5" s="64"/>
      <c r="B5" s="65"/>
      <c r="C5" s="65"/>
      <c r="D5" s="66"/>
      <c r="E5" s="67"/>
    </row>
    <row r="6" spans="1:5" ht="27.75" customHeight="1" x14ac:dyDescent="0.2">
      <c r="C6" s="68"/>
      <c r="D6" s="69"/>
      <c r="E6" s="62"/>
    </row>
    <row r="7" spans="1:5" ht="27.75" customHeight="1" x14ac:dyDescent="0.2">
      <c r="C7" s="70"/>
      <c r="D7" s="71"/>
      <c r="E7" s="62"/>
    </row>
    <row r="8" spans="1:5" ht="27.75" customHeight="1" x14ac:dyDescent="0.2"/>
    <row r="9" spans="1:5" ht="27.75" customHeight="1" x14ac:dyDescent="0.2"/>
    <row r="10" spans="1:5" ht="27.75" customHeight="1" x14ac:dyDescent="0.2"/>
    <row r="11" spans="1:5" ht="27.75" customHeight="1" x14ac:dyDescent="0.2"/>
    <row r="12" spans="1:5" ht="27.75" customHeight="1" x14ac:dyDescent="0.2"/>
    <row r="13" spans="1:5" ht="27.75" customHeight="1" x14ac:dyDescent="0.2"/>
    <row r="14" spans="1:5" ht="27.75" customHeight="1" x14ac:dyDescent="0.2"/>
    <row r="15" spans="1:5" ht="27.75" customHeight="1" x14ac:dyDescent="0.2"/>
    <row r="16" spans="1:5" ht="27.75" customHeight="1" x14ac:dyDescent="0.2"/>
    <row r="17" ht="27.75" customHeight="1" x14ac:dyDescent="0.2"/>
    <row r="18" ht="27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Immersive Setup data calculator</vt:lpstr>
      <vt:lpstr>Resolution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</dc:creator>
  <cp:lastModifiedBy>Jisoo Seo</cp:lastModifiedBy>
  <dcterms:created xsi:type="dcterms:W3CDTF">2022-07-26T10:11:39Z</dcterms:created>
  <dcterms:modified xsi:type="dcterms:W3CDTF">2024-02-12T19:00:45Z</dcterms:modified>
</cp:coreProperties>
</file>